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CTNAS001\User$\adarwood\Documents\Alun Darwood\Addo\"/>
    </mc:Choice>
  </mc:AlternateContent>
  <xr:revisionPtr revIDLastSave="0" documentId="13_ncr:1_{D9CAF891-9B5D-4CE3-8D14-934FA7BA6EFA}" xr6:coauthVersionLast="31" xr6:coauthVersionMax="31" xr10:uidLastSave="{00000000-0000-0000-0000-000000000000}"/>
  <bookViews>
    <workbookView xWindow="0" yWindow="0" windowWidth="28800" windowHeight="12360" xr2:uid="{00000000-000D-0000-FFFF-FFFF00000000}"/>
  </bookViews>
  <sheets>
    <sheet name="Packing" sheetId="4" r:id="rId1"/>
    <sheet name="Time" sheetId="3" r:id="rId2"/>
  </sheets>
  <calcPr calcId="179017"/>
</workbook>
</file>

<file path=xl/calcChain.xml><?xml version="1.0" encoding="utf-8"?>
<calcChain xmlns="http://schemas.openxmlformats.org/spreadsheetml/2006/main">
  <c r="F6" i="3" l="1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M22" i="3"/>
  <c r="N22" i="3"/>
  <c r="M23" i="3"/>
  <c r="N23" i="3"/>
  <c r="N6" i="3"/>
  <c r="M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7" i="3"/>
  <c r="D8" i="3"/>
  <c r="H8" i="3" s="1"/>
  <c r="I8" i="3" s="1"/>
  <c r="P8" i="3" s="1"/>
  <c r="D9" i="3"/>
  <c r="O9" i="3" s="1"/>
  <c r="D10" i="3"/>
  <c r="O10" i="3" s="1"/>
  <c r="D11" i="3"/>
  <c r="O11" i="3" s="1"/>
  <c r="D12" i="3"/>
  <c r="H12" i="3" s="1"/>
  <c r="I12" i="3" s="1"/>
  <c r="P12" i="3" s="1"/>
  <c r="D13" i="3"/>
  <c r="O13" i="3" s="1"/>
  <c r="D14" i="3"/>
  <c r="H14" i="3" s="1"/>
  <c r="I14" i="3" s="1"/>
  <c r="P14" i="3" s="1"/>
  <c r="D15" i="3"/>
  <c r="H15" i="3" s="1"/>
  <c r="I15" i="3" s="1"/>
  <c r="P15" i="3" s="1"/>
  <c r="D16" i="3"/>
  <c r="H16" i="3" s="1"/>
  <c r="I16" i="3" s="1"/>
  <c r="P16" i="3" s="1"/>
  <c r="D17" i="3"/>
  <c r="O17" i="3" s="1"/>
  <c r="D18" i="3"/>
  <c r="O18" i="3" s="1"/>
  <c r="D19" i="3"/>
  <c r="H19" i="3" s="1"/>
  <c r="I19" i="3" s="1"/>
  <c r="P19" i="3" s="1"/>
  <c r="D20" i="3"/>
  <c r="H20" i="3" s="1"/>
  <c r="I20" i="3" s="1"/>
  <c r="P20" i="3" s="1"/>
  <c r="D21" i="3"/>
  <c r="O21" i="3" s="1"/>
  <c r="D22" i="3"/>
  <c r="O22" i="3" s="1"/>
  <c r="D23" i="3"/>
  <c r="O23" i="3" s="1"/>
  <c r="D7" i="3"/>
  <c r="H7" i="3" s="1"/>
  <c r="I7" i="3" s="1"/>
  <c r="P7" i="3" s="1"/>
  <c r="D6" i="3"/>
  <c r="H6" i="3" s="1"/>
  <c r="I6" i="3" s="1"/>
  <c r="B7" i="3"/>
  <c r="M7" i="3" s="1"/>
  <c r="P6" i="3" l="1"/>
  <c r="Q6" i="3" s="1"/>
  <c r="Q7" i="3" s="1"/>
  <c r="Q8" i="3" s="1"/>
  <c r="J6" i="3"/>
  <c r="H11" i="3"/>
  <c r="I11" i="3" s="1"/>
  <c r="P11" i="3" s="1"/>
  <c r="O6" i="3"/>
  <c r="O20" i="3"/>
  <c r="O16" i="3"/>
  <c r="O12" i="3"/>
  <c r="O8" i="3"/>
  <c r="B8" i="3"/>
  <c r="H22" i="3"/>
  <c r="I22" i="3" s="1"/>
  <c r="P22" i="3" s="1"/>
  <c r="H18" i="3"/>
  <c r="I18" i="3" s="1"/>
  <c r="P18" i="3" s="1"/>
  <c r="H13" i="3"/>
  <c r="I13" i="3" s="1"/>
  <c r="P13" i="3" s="1"/>
  <c r="H23" i="3"/>
  <c r="I23" i="3" s="1"/>
  <c r="P23" i="3" s="1"/>
  <c r="O19" i="3"/>
  <c r="O15" i="3"/>
  <c r="O7" i="3"/>
  <c r="H10" i="3"/>
  <c r="I10" i="3" s="1"/>
  <c r="P10" i="3" s="1"/>
  <c r="O14" i="3"/>
  <c r="H21" i="3"/>
  <c r="I21" i="3" s="1"/>
  <c r="P21" i="3" s="1"/>
  <c r="H17" i="3"/>
  <c r="I17" i="3" s="1"/>
  <c r="P17" i="3" s="1"/>
  <c r="H9" i="3"/>
  <c r="I9" i="3" s="1"/>
  <c r="P9" i="3" s="1"/>
  <c r="R6" i="3" l="1"/>
  <c r="J7" i="3"/>
  <c r="M8" i="3"/>
  <c r="B9" i="3"/>
  <c r="Q9" i="3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M9" i="3" l="1"/>
  <c r="B10" i="3"/>
  <c r="R7" i="3"/>
  <c r="J8" i="3"/>
  <c r="R8" i="3" l="1"/>
  <c r="J9" i="3"/>
  <c r="B11" i="3"/>
  <c r="M10" i="3"/>
  <c r="M11" i="3" l="1"/>
  <c r="B12" i="3"/>
  <c r="R9" i="3"/>
  <c r="J10" i="3"/>
  <c r="R10" i="3" l="1"/>
  <c r="J11" i="3"/>
  <c r="M12" i="3"/>
  <c r="B13" i="3"/>
  <c r="B14" i="3" l="1"/>
  <c r="M13" i="3"/>
  <c r="R11" i="3"/>
  <c r="J12" i="3"/>
  <c r="R12" i="3" l="1"/>
  <c r="J13" i="3"/>
  <c r="B15" i="3"/>
  <c r="M14" i="3"/>
  <c r="M15" i="3" l="1"/>
  <c r="B16" i="3"/>
  <c r="J14" i="3"/>
  <c r="R13" i="3"/>
  <c r="J15" i="3" l="1"/>
  <c r="R14" i="3"/>
  <c r="M16" i="3"/>
  <c r="B17" i="3"/>
  <c r="M17" i="3" l="1"/>
  <c r="B18" i="3"/>
  <c r="R15" i="3"/>
  <c r="J16" i="3"/>
  <c r="R16" i="3" l="1"/>
  <c r="J17" i="3"/>
  <c r="B19" i="3"/>
  <c r="M18" i="3"/>
  <c r="M19" i="3" l="1"/>
  <c r="B20" i="3"/>
  <c r="J18" i="3"/>
  <c r="R17" i="3"/>
  <c r="J19" i="3" l="1"/>
  <c r="R18" i="3"/>
  <c r="M20" i="3"/>
  <c r="B21" i="3"/>
  <c r="M21" i="3" s="1"/>
  <c r="R19" i="3" l="1"/>
  <c r="J20" i="3"/>
  <c r="R20" i="3" l="1"/>
  <c r="J21" i="3"/>
  <c r="J22" i="3" l="1"/>
  <c r="R21" i="3"/>
  <c r="J23" i="3" l="1"/>
  <c r="R23" i="3" s="1"/>
  <c r="R22" i="3"/>
</calcChain>
</file>

<file path=xl/sharedStrings.xml><?xml version="1.0" encoding="utf-8"?>
<sst xmlns="http://schemas.openxmlformats.org/spreadsheetml/2006/main" count="132" uniqueCount="93">
  <si>
    <t>Shoes</t>
  </si>
  <si>
    <t>Buff</t>
  </si>
  <si>
    <t>Whistle</t>
  </si>
  <si>
    <t>Cap</t>
  </si>
  <si>
    <t>Shorts</t>
  </si>
  <si>
    <t>Arm Warmers</t>
  </si>
  <si>
    <t>Duct Tape</t>
  </si>
  <si>
    <t>Ziplock Bags</t>
  </si>
  <si>
    <t>Race Pack</t>
  </si>
  <si>
    <t>Towel</t>
  </si>
  <si>
    <t>Halfway Bag</t>
  </si>
  <si>
    <t>Cable Ties</t>
  </si>
  <si>
    <t>Head Torch</t>
  </si>
  <si>
    <t>Cup</t>
  </si>
  <si>
    <t>Medical Info Card</t>
  </si>
  <si>
    <t>Sunglasses</t>
  </si>
  <si>
    <t>Socks x2</t>
  </si>
  <si>
    <t>Sunblock</t>
  </si>
  <si>
    <t>Food (packed in small ziploc bags)</t>
  </si>
  <si>
    <t>T-Shirt</t>
  </si>
  <si>
    <t>Thermal top</t>
  </si>
  <si>
    <t>AA Batteries x4</t>
  </si>
  <si>
    <t>Head Torch (Spare)</t>
  </si>
  <si>
    <t>Must still pack</t>
  </si>
  <si>
    <t>Backpack</t>
  </si>
  <si>
    <t>1.5l bladder</t>
  </si>
  <si>
    <t>440ml water bottle</t>
  </si>
  <si>
    <t>Key</t>
  </si>
  <si>
    <t>Walking sticks</t>
  </si>
  <si>
    <t>Space blanket</t>
  </si>
  <si>
    <t>Cellphone</t>
  </si>
  <si>
    <t>Suunto Watch + charging cable</t>
  </si>
  <si>
    <t xml:space="preserve">Todo </t>
  </si>
  <si>
    <t>GPS Tracker</t>
  </si>
  <si>
    <t>Cable ties</t>
  </si>
  <si>
    <t>Ziplock bags</t>
  </si>
  <si>
    <t>Compression bandage (Leukotape)</t>
  </si>
  <si>
    <t>Wetwips (Dettol)</t>
  </si>
  <si>
    <t>Norflex (headage &amp; pain)</t>
  </si>
  <si>
    <t>Lip balm</t>
  </si>
  <si>
    <t>Sudocrem</t>
  </si>
  <si>
    <t>Leukoband</t>
  </si>
  <si>
    <t>Microfibre towel</t>
  </si>
  <si>
    <t>GU x3</t>
  </si>
  <si>
    <t>Dates 100g</t>
  </si>
  <si>
    <t>Cashews 150g</t>
  </si>
  <si>
    <t>Biltong 150g</t>
  </si>
  <si>
    <t>Almonds 150g</t>
  </si>
  <si>
    <t>Rehydrate x5</t>
  </si>
  <si>
    <t>Disposable handkerchiefs (toilet paper)</t>
  </si>
  <si>
    <t>Charging brick (10000mAh)</t>
  </si>
  <si>
    <t>Energy Bars x15</t>
  </si>
  <si>
    <t>Other</t>
  </si>
  <si>
    <t>Target times to CP's</t>
  </si>
  <si>
    <t>- Woolworths shopping</t>
  </si>
  <si>
    <t>- dinner at Addo</t>
  </si>
  <si>
    <t>- Breakfast (Muesli, fruit &amp; yoghurt)</t>
  </si>
  <si>
    <t>Food:</t>
  </si>
  <si>
    <t>- Lunch (Woolies meal, sandwichs &amp; fruit)</t>
  </si>
  <si>
    <t>Needles (pop blisters)</t>
  </si>
  <si>
    <t>Basic first aid kit (plasters)</t>
  </si>
  <si>
    <t>Dettol (small bottle)</t>
  </si>
  <si>
    <t>Must still get</t>
  </si>
  <si>
    <t>CP</t>
  </si>
  <si>
    <t>Distance</t>
  </si>
  <si>
    <t>Finish</t>
  </si>
  <si>
    <t>Cut-off</t>
  </si>
  <si>
    <t>12pm Saturday</t>
  </si>
  <si>
    <t>7pm Saturday</t>
  </si>
  <si>
    <t>Time</t>
  </si>
  <si>
    <t>Conditions</t>
  </si>
  <si>
    <t>Elevation</t>
  </si>
  <si>
    <t>Net</t>
  </si>
  <si>
    <t>Tough</t>
  </si>
  <si>
    <t>Normal</t>
  </si>
  <si>
    <t>End</t>
  </si>
  <si>
    <t>Start</t>
  </si>
  <si>
    <t>Total</t>
  </si>
  <si>
    <t>Duration</t>
  </si>
  <si>
    <t>HH:MM</t>
  </si>
  <si>
    <t>Cut-Off</t>
  </si>
  <si>
    <t>Saturday</t>
  </si>
  <si>
    <t>Sunday</t>
  </si>
  <si>
    <t>Friday</t>
  </si>
  <si>
    <t>min/km</t>
  </si>
  <si>
    <t>Wind &amp; Water resistant shell</t>
  </si>
  <si>
    <t>Wind &amp; Waterproof resistant shell</t>
  </si>
  <si>
    <t>Alcohol swobs</t>
  </si>
  <si>
    <t>Super glue</t>
  </si>
  <si>
    <t>Packed</t>
  </si>
  <si>
    <t>Caffeine tablets (ask Steven)</t>
  </si>
  <si>
    <t>Calf guards</t>
  </si>
  <si>
    <t>Bold - Compulsory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</si>
</sst>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hh:mm:ss;@"/>
  </numFmts>
  <fonts count="1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/>
    <xf numFmtId="0" fontId="0" fillId="6" borderId="0" xfId="0" applyFill="1"/>
    <xf numFmtId="0" fontId="5" fillId="4" borderId="0" xfId="0" applyFont="1" applyFill="1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1" applyNumberFormat="1" applyFont="1"/>
    <xf numFmtId="165" fontId="4" fillId="0" borderId="0" xfId="1" applyNumberFormat="1" applyFont="1"/>
    <xf numFmtId="20" fontId="0" fillId="0" borderId="0" xfId="0" applyNumberFormat="1"/>
    <xf numFmtId="166" fontId="0" fillId="0" borderId="0" xfId="1" applyNumberFormat="1" applyFont="1"/>
    <xf numFmtId="0" fontId="8" fillId="8" borderId="0" xfId="3" applyAlignment="1">
      <alignment horizontal="center"/>
    </xf>
    <xf numFmtId="164" fontId="8" fillId="8" borderId="0" xfId="3" applyNumberFormat="1"/>
    <xf numFmtId="165" fontId="8" fillId="8" borderId="0" xfId="3" applyNumberFormat="1"/>
    <xf numFmtId="166" fontId="8" fillId="8" borderId="0" xfId="3" applyNumberFormat="1"/>
    <xf numFmtId="20" fontId="8" fillId="8" borderId="0" xfId="3" applyNumberFormat="1"/>
    <xf numFmtId="0" fontId="8" fillId="8" borderId="0" xfId="3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7" fillId="7" borderId="1" xfId="2" applyBorder="1" applyAlignment="1">
      <alignment horizontal="center"/>
    </xf>
    <xf numFmtId="164" fontId="7" fillId="7" borderId="1" xfId="2" applyNumberFormat="1" applyBorder="1" applyAlignment="1">
      <alignment horizontal="center"/>
    </xf>
    <xf numFmtId="20" fontId="7" fillId="7" borderId="1" xfId="2" applyNumberFormat="1" applyBorder="1" applyAlignment="1">
      <alignment horizontal="center"/>
    </xf>
    <xf numFmtId="0" fontId="8" fillId="8" borderId="1" xfId="3" applyBorder="1" applyAlignment="1">
      <alignment horizontal="center"/>
    </xf>
    <xf numFmtId="164" fontId="8" fillId="8" borderId="1" xfId="3" applyNumberFormat="1" applyBorder="1" applyAlignment="1">
      <alignment horizontal="center"/>
    </xf>
    <xf numFmtId="20" fontId="8" fillId="8" borderId="1" xfId="3" applyNumberFormat="1" applyBorder="1" applyAlignment="1">
      <alignment horizontal="center"/>
    </xf>
    <xf numFmtId="0" fontId="0" fillId="0" borderId="1" xfId="0" applyBorder="1"/>
    <xf numFmtId="20" fontId="2" fillId="0" borderId="1" xfId="0" applyNumberFormat="1" applyFont="1" applyBorder="1"/>
    <xf numFmtId="20" fontId="9" fillId="9" borderId="1" xfId="4" applyNumberFormat="1" applyBorder="1" applyAlignment="1">
      <alignment horizontal="center"/>
    </xf>
    <xf numFmtId="0" fontId="0" fillId="0" borderId="0" xfId="0" applyAlignment="1">
      <alignment horizontal="right"/>
    </xf>
  </cellXfs>
  <cellStyles count="5">
    <cellStyle name="Bad" xfId="3" builtinId="27"/>
    <cellStyle name="Comma" xfId="1" builtinId="3"/>
    <cellStyle name="Good" xfId="2" builtinId="2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3AFC-B8B6-4ACF-92B5-38C9252AE55D}">
  <sheetPr>
    <pageSetUpPr fitToPage="1"/>
  </sheetPr>
  <dimension ref="B2:L52"/>
  <sheetViews>
    <sheetView tabSelected="1" workbookViewId="0">
      <selection activeCell="C16" sqref="C16"/>
    </sheetView>
  </sheetViews>
  <sheetFormatPr defaultRowHeight="14.5" x14ac:dyDescent="0.35"/>
  <cols>
    <col min="1" max="2" width="2.7265625" customWidth="1"/>
    <col min="3" max="3" width="40.7265625" customWidth="1"/>
    <col min="4" max="5" width="2.7265625" customWidth="1"/>
    <col min="6" max="6" width="40.7265625" customWidth="1"/>
    <col min="7" max="8" width="2.7265625" customWidth="1"/>
    <col min="9" max="9" width="40.7265625" customWidth="1"/>
    <col min="10" max="11" width="2.7265625" customWidth="1"/>
    <col min="12" max="12" width="40.7265625" customWidth="1"/>
  </cols>
  <sheetData>
    <row r="2" spans="2:12" x14ac:dyDescent="0.35">
      <c r="B2" s="10"/>
      <c r="C2" s="10" t="s">
        <v>8</v>
      </c>
      <c r="D2" s="4"/>
      <c r="E2" s="10"/>
      <c r="F2" s="10" t="s">
        <v>10</v>
      </c>
      <c r="H2" s="10"/>
      <c r="I2" s="10" t="s">
        <v>52</v>
      </c>
      <c r="K2" s="10"/>
      <c r="L2" s="10" t="s">
        <v>27</v>
      </c>
    </row>
    <row r="3" spans="2:12" x14ac:dyDescent="0.35">
      <c r="B3" s="8"/>
      <c r="C3" s="5" t="s">
        <v>24</v>
      </c>
      <c r="E3" s="8"/>
      <c r="F3" t="s">
        <v>0</v>
      </c>
      <c r="H3" s="8"/>
      <c r="I3" t="s">
        <v>53</v>
      </c>
      <c r="K3" s="7"/>
      <c r="L3" t="s">
        <v>62</v>
      </c>
    </row>
    <row r="4" spans="2:12" x14ac:dyDescent="0.35">
      <c r="B4" s="8"/>
      <c r="C4" s="5" t="s">
        <v>25</v>
      </c>
      <c r="E4" s="8"/>
      <c r="F4" t="s">
        <v>16</v>
      </c>
      <c r="H4" s="11"/>
      <c r="I4" t="s">
        <v>57</v>
      </c>
      <c r="K4" s="8"/>
      <c r="L4" t="s">
        <v>23</v>
      </c>
    </row>
    <row r="5" spans="2:12" x14ac:dyDescent="0.35">
      <c r="B5" s="8"/>
      <c r="C5" t="s">
        <v>26</v>
      </c>
      <c r="E5" s="8"/>
      <c r="F5" t="s">
        <v>4</v>
      </c>
      <c r="H5" s="11"/>
      <c r="I5" s="13" t="s">
        <v>54</v>
      </c>
      <c r="K5" s="9"/>
      <c r="L5" t="s">
        <v>89</v>
      </c>
    </row>
    <row r="6" spans="2:12" x14ac:dyDescent="0.35">
      <c r="B6" s="8"/>
      <c r="C6" s="6" t="s">
        <v>28</v>
      </c>
      <c r="D6" s="6"/>
      <c r="E6" s="8"/>
      <c r="F6" t="s">
        <v>19</v>
      </c>
      <c r="H6" s="11"/>
      <c r="I6" s="13" t="s">
        <v>55</v>
      </c>
      <c r="K6" s="11"/>
      <c r="L6" t="s">
        <v>32</v>
      </c>
    </row>
    <row r="7" spans="2:12" x14ac:dyDescent="0.35">
      <c r="B7" s="8"/>
      <c r="C7" s="5" t="s">
        <v>29</v>
      </c>
      <c r="E7" s="8"/>
      <c r="F7" t="s">
        <v>20</v>
      </c>
      <c r="H7" s="11"/>
      <c r="I7" s="13" t="s">
        <v>56</v>
      </c>
      <c r="K7" s="5"/>
      <c r="L7" s="5" t="s">
        <v>92</v>
      </c>
    </row>
    <row r="8" spans="2:12" x14ac:dyDescent="0.35">
      <c r="B8" s="8"/>
      <c r="C8" s="5" t="s">
        <v>2</v>
      </c>
      <c r="E8" s="8"/>
      <c r="F8" t="s">
        <v>1</v>
      </c>
      <c r="H8" s="11"/>
      <c r="I8" s="13" t="s">
        <v>58</v>
      </c>
    </row>
    <row r="9" spans="2:12" x14ac:dyDescent="0.35">
      <c r="B9" s="8"/>
      <c r="C9" t="s">
        <v>30</v>
      </c>
      <c r="E9" s="8"/>
      <c r="F9" t="s">
        <v>17</v>
      </c>
    </row>
    <row r="10" spans="2:12" x14ac:dyDescent="0.35">
      <c r="B10" s="8"/>
      <c r="C10" t="s">
        <v>50</v>
      </c>
      <c r="E10" s="8"/>
      <c r="F10" t="s">
        <v>21</v>
      </c>
    </row>
    <row r="11" spans="2:12" x14ac:dyDescent="0.35">
      <c r="B11" s="8"/>
      <c r="C11" s="5" t="s">
        <v>21</v>
      </c>
      <c r="E11" s="8"/>
      <c r="F11" t="s">
        <v>22</v>
      </c>
    </row>
    <row r="12" spans="2:12" x14ac:dyDescent="0.35">
      <c r="B12" s="8"/>
      <c r="C12" s="5" t="s">
        <v>12</v>
      </c>
      <c r="E12" s="8"/>
      <c r="F12" t="s">
        <v>9</v>
      </c>
    </row>
    <row r="13" spans="2:12" x14ac:dyDescent="0.35">
      <c r="B13" s="8"/>
      <c r="C13" s="5" t="s">
        <v>13</v>
      </c>
      <c r="E13" s="8"/>
      <c r="F13" t="s">
        <v>3</v>
      </c>
    </row>
    <row r="14" spans="2:12" x14ac:dyDescent="0.35">
      <c r="B14" s="8"/>
      <c r="C14" s="5" t="s">
        <v>31</v>
      </c>
      <c r="E14" s="7"/>
      <c r="F14" t="s">
        <v>50</v>
      </c>
    </row>
    <row r="15" spans="2:12" x14ac:dyDescent="0.35">
      <c r="B15" s="8"/>
      <c r="C15" t="s">
        <v>0</v>
      </c>
      <c r="E15" s="8"/>
      <c r="F15" t="s">
        <v>34</v>
      </c>
    </row>
    <row r="16" spans="2:12" x14ac:dyDescent="0.35">
      <c r="B16" s="8"/>
      <c r="C16" t="s">
        <v>16</v>
      </c>
      <c r="E16" s="8"/>
      <c r="F16" t="s">
        <v>35</v>
      </c>
    </row>
    <row r="17" spans="2:6" x14ac:dyDescent="0.35">
      <c r="B17" s="8"/>
      <c r="C17" s="2" t="s">
        <v>91</v>
      </c>
      <c r="E17" s="8"/>
      <c r="F17" t="s">
        <v>39</v>
      </c>
    </row>
    <row r="18" spans="2:6" x14ac:dyDescent="0.35">
      <c r="B18" s="8"/>
      <c r="C18" t="s">
        <v>4</v>
      </c>
      <c r="E18" s="8"/>
      <c r="F18" t="s">
        <v>41</v>
      </c>
    </row>
    <row r="19" spans="2:6" x14ac:dyDescent="0.35">
      <c r="B19" s="8"/>
      <c r="C19" t="s">
        <v>19</v>
      </c>
      <c r="E19" s="12"/>
      <c r="F19" s="2" t="s">
        <v>51</v>
      </c>
    </row>
    <row r="20" spans="2:6" x14ac:dyDescent="0.35">
      <c r="B20" s="8"/>
      <c r="C20" s="5" t="s">
        <v>20</v>
      </c>
      <c r="E20" s="12"/>
      <c r="F20" s="2" t="s">
        <v>47</v>
      </c>
    </row>
    <row r="21" spans="2:6" x14ac:dyDescent="0.35">
      <c r="B21" s="8"/>
      <c r="C21" t="s">
        <v>5</v>
      </c>
      <c r="E21" s="12"/>
      <c r="F21" s="2" t="s">
        <v>45</v>
      </c>
    </row>
    <row r="22" spans="2:6" x14ac:dyDescent="0.35">
      <c r="B22" s="8"/>
      <c r="C22" s="5" t="s">
        <v>86</v>
      </c>
      <c r="E22" s="7"/>
      <c r="F22" s="2" t="s">
        <v>46</v>
      </c>
    </row>
    <row r="23" spans="2:6" x14ac:dyDescent="0.35">
      <c r="B23" s="8"/>
      <c r="C23" s="5" t="s">
        <v>1</v>
      </c>
      <c r="E23" s="8"/>
      <c r="F23" s="2" t="s">
        <v>44</v>
      </c>
    </row>
    <row r="24" spans="2:6" x14ac:dyDescent="0.35">
      <c r="B24" s="8"/>
      <c r="C24" t="s">
        <v>3</v>
      </c>
      <c r="E24" s="8"/>
      <c r="F24" s="2" t="s">
        <v>43</v>
      </c>
    </row>
    <row r="25" spans="2:6" x14ac:dyDescent="0.35">
      <c r="B25" s="8"/>
      <c r="C25" t="s">
        <v>15</v>
      </c>
      <c r="E25" s="8"/>
      <c r="F25" s="2" t="s">
        <v>48</v>
      </c>
    </row>
    <row r="26" spans="2:6" x14ac:dyDescent="0.35">
      <c r="B26" s="8"/>
      <c r="C26" t="s">
        <v>17</v>
      </c>
      <c r="E26" s="8"/>
      <c r="F26" t="s">
        <v>85</v>
      </c>
    </row>
    <row r="27" spans="2:6" x14ac:dyDescent="0.35">
      <c r="B27" s="8"/>
      <c r="C27" t="s">
        <v>39</v>
      </c>
    </row>
    <row r="28" spans="2:6" x14ac:dyDescent="0.35">
      <c r="B28" s="11"/>
      <c r="C28" s="2" t="s">
        <v>33</v>
      </c>
    </row>
    <row r="29" spans="2:6" x14ac:dyDescent="0.35">
      <c r="B29" s="11"/>
      <c r="C29" s="5" t="s">
        <v>14</v>
      </c>
    </row>
    <row r="30" spans="2:6" x14ac:dyDescent="0.35">
      <c r="B30" s="7"/>
      <c r="C30" s="2" t="s">
        <v>90</v>
      </c>
    </row>
    <row r="31" spans="2:6" x14ac:dyDescent="0.35">
      <c r="B31" s="8"/>
      <c r="C31" s="2" t="s">
        <v>60</v>
      </c>
    </row>
    <row r="32" spans="2:6" x14ac:dyDescent="0.35">
      <c r="B32" s="8"/>
      <c r="C32" s="2" t="s">
        <v>61</v>
      </c>
    </row>
    <row r="33" spans="2:4" x14ac:dyDescent="0.35">
      <c r="B33" s="8"/>
      <c r="C33" s="5" t="s">
        <v>36</v>
      </c>
      <c r="D33" s="1"/>
    </row>
    <row r="34" spans="2:4" x14ac:dyDescent="0.35">
      <c r="B34" s="8"/>
      <c r="C34" s="2" t="s">
        <v>37</v>
      </c>
      <c r="D34" s="2"/>
    </row>
    <row r="35" spans="2:4" x14ac:dyDescent="0.35">
      <c r="B35" s="8"/>
      <c r="C35" s="2" t="s">
        <v>49</v>
      </c>
      <c r="D35" s="2"/>
    </row>
    <row r="36" spans="2:4" x14ac:dyDescent="0.35">
      <c r="B36" s="8"/>
      <c r="C36" s="2" t="s">
        <v>38</v>
      </c>
      <c r="D36" s="2"/>
    </row>
    <row r="37" spans="2:4" x14ac:dyDescent="0.35">
      <c r="B37" s="8"/>
      <c r="C37" s="2" t="s">
        <v>40</v>
      </c>
      <c r="D37" s="2"/>
    </row>
    <row r="38" spans="2:4" x14ac:dyDescent="0.35">
      <c r="B38" s="8"/>
      <c r="C38" s="2" t="s">
        <v>59</v>
      </c>
      <c r="D38" s="2"/>
    </row>
    <row r="39" spans="2:4" x14ac:dyDescent="0.35">
      <c r="B39" s="8"/>
      <c r="C39" s="2" t="s">
        <v>87</v>
      </c>
      <c r="D39" s="2"/>
    </row>
    <row r="40" spans="2:4" x14ac:dyDescent="0.35">
      <c r="B40" s="8"/>
      <c r="C40" s="2" t="s">
        <v>42</v>
      </c>
    </row>
    <row r="41" spans="2:4" x14ac:dyDescent="0.35">
      <c r="B41" s="8"/>
      <c r="C41" s="2" t="s">
        <v>6</v>
      </c>
    </row>
    <row r="42" spans="2:4" x14ac:dyDescent="0.35">
      <c r="B42" s="8"/>
      <c r="C42" s="2" t="s">
        <v>11</v>
      </c>
      <c r="D42" s="4"/>
    </row>
    <row r="43" spans="2:4" x14ac:dyDescent="0.35">
      <c r="B43" s="8"/>
      <c r="C43" s="2" t="s">
        <v>7</v>
      </c>
    </row>
    <row r="44" spans="2:4" x14ac:dyDescent="0.35">
      <c r="B44" s="8"/>
      <c r="C44" s="2" t="s">
        <v>88</v>
      </c>
    </row>
    <row r="45" spans="2:4" x14ac:dyDescent="0.35">
      <c r="B45" s="10"/>
      <c r="C45" s="10" t="s">
        <v>18</v>
      </c>
    </row>
    <row r="46" spans="2:4" x14ac:dyDescent="0.35">
      <c r="B46" s="12"/>
      <c r="C46" s="2" t="s">
        <v>51</v>
      </c>
    </row>
    <row r="47" spans="2:4" x14ac:dyDescent="0.35">
      <c r="B47" s="12"/>
      <c r="C47" s="2" t="s">
        <v>47</v>
      </c>
    </row>
    <row r="48" spans="2:4" x14ac:dyDescent="0.35">
      <c r="B48" s="12"/>
      <c r="C48" s="2" t="s">
        <v>45</v>
      </c>
    </row>
    <row r="49" spans="2:3" x14ac:dyDescent="0.35">
      <c r="B49" s="7"/>
      <c r="C49" s="2" t="s">
        <v>46</v>
      </c>
    </row>
    <row r="50" spans="2:3" x14ac:dyDescent="0.35">
      <c r="B50" s="8"/>
      <c r="C50" s="2" t="s">
        <v>44</v>
      </c>
    </row>
    <row r="51" spans="2:3" x14ac:dyDescent="0.35">
      <c r="B51" s="8"/>
      <c r="C51" s="2" t="s">
        <v>43</v>
      </c>
    </row>
    <row r="52" spans="2:3" x14ac:dyDescent="0.35">
      <c r="B52" s="8"/>
      <c r="C52" s="2" t="s">
        <v>48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24"/>
  <sheetViews>
    <sheetView workbookViewId="0">
      <selection activeCell="L27" sqref="L27"/>
    </sheetView>
  </sheetViews>
  <sheetFormatPr defaultRowHeight="14.5" x14ac:dyDescent="0.35"/>
  <cols>
    <col min="2" max="2" width="6.26953125" style="14" bestFit="1" customWidth="1"/>
    <col min="3" max="4" width="8.54296875" bestFit="1" customWidth="1"/>
    <col min="5" max="5" width="9.26953125" bestFit="1" customWidth="1"/>
    <col min="6" max="6" width="7.54296875" bestFit="1" customWidth="1"/>
    <col min="7" max="7" width="10.54296875" bestFit="1" customWidth="1"/>
    <col min="8" max="8" width="8" bestFit="1" customWidth="1"/>
    <col min="9" max="9" width="8.1796875" bestFit="1" customWidth="1"/>
    <col min="10" max="10" width="5.54296875" bestFit="1" customWidth="1"/>
    <col min="11" max="11" width="14.1796875" bestFit="1" customWidth="1"/>
    <col min="13" max="13" width="6.26953125" bestFit="1" customWidth="1"/>
    <col min="14" max="14" width="8.54296875" bestFit="1" customWidth="1"/>
    <col min="15" max="15" width="6" bestFit="1" customWidth="1"/>
    <col min="16" max="16" width="8.7265625" bestFit="1" customWidth="1"/>
    <col min="18" max="18" width="5.54296875" bestFit="1" customWidth="1"/>
    <col min="19" max="19" width="8.7265625" bestFit="1" customWidth="1"/>
  </cols>
  <sheetData>
    <row r="2" spans="2:19" x14ac:dyDescent="0.35">
      <c r="F2" s="36" t="s">
        <v>74</v>
      </c>
      <c r="G2" s="36">
        <v>8</v>
      </c>
      <c r="H2" s="36" t="s">
        <v>84</v>
      </c>
    </row>
    <row r="3" spans="2:19" x14ac:dyDescent="0.35">
      <c r="D3" s="39" t="s">
        <v>71</v>
      </c>
      <c r="E3" s="16">
        <v>137</v>
      </c>
      <c r="F3" s="36" t="s">
        <v>73</v>
      </c>
      <c r="G3" s="36">
        <v>12</v>
      </c>
      <c r="H3" s="36" t="s">
        <v>84</v>
      </c>
      <c r="I3" s="18"/>
      <c r="J3" s="18"/>
    </row>
    <row r="4" spans="2:19" x14ac:dyDescent="0.35">
      <c r="E4" s="16"/>
      <c r="F4" s="36" t="s">
        <v>75</v>
      </c>
      <c r="G4" s="36">
        <v>15</v>
      </c>
      <c r="H4" s="36" t="s">
        <v>84</v>
      </c>
      <c r="I4" s="37" t="s">
        <v>76</v>
      </c>
      <c r="J4" s="37">
        <v>0.58333333333333337</v>
      </c>
      <c r="M4" s="26"/>
      <c r="N4" s="26"/>
      <c r="O4" s="26"/>
      <c r="P4" s="26" t="s">
        <v>79</v>
      </c>
      <c r="Q4" s="26" t="s">
        <v>79</v>
      </c>
      <c r="R4" s="26"/>
      <c r="S4" s="26"/>
    </row>
    <row r="5" spans="2:19" x14ac:dyDescent="0.35">
      <c r="B5" s="3" t="s">
        <v>63</v>
      </c>
      <c r="C5" s="5" t="s">
        <v>64</v>
      </c>
      <c r="D5" s="5" t="s">
        <v>64</v>
      </c>
      <c r="E5" s="5" t="s">
        <v>71</v>
      </c>
      <c r="F5" s="5" t="s">
        <v>72</v>
      </c>
      <c r="G5" s="5" t="s">
        <v>70</v>
      </c>
      <c r="H5" s="5" t="s">
        <v>69</v>
      </c>
      <c r="I5" s="5" t="s">
        <v>69</v>
      </c>
      <c r="J5" s="5" t="s">
        <v>69</v>
      </c>
      <c r="K5" s="5" t="s">
        <v>66</v>
      </c>
      <c r="M5" s="26" t="s">
        <v>63</v>
      </c>
      <c r="N5" s="26" t="s">
        <v>64</v>
      </c>
      <c r="O5" s="26" t="s">
        <v>77</v>
      </c>
      <c r="P5" s="26" t="s">
        <v>78</v>
      </c>
      <c r="Q5" s="26"/>
      <c r="R5" s="26" t="s">
        <v>69</v>
      </c>
      <c r="S5" s="26" t="s">
        <v>80</v>
      </c>
    </row>
    <row r="6" spans="2:19" x14ac:dyDescent="0.35">
      <c r="B6" s="14">
        <v>1</v>
      </c>
      <c r="C6" s="15">
        <v>10.4</v>
      </c>
      <c r="D6" s="15">
        <f>C6</f>
        <v>10.4</v>
      </c>
      <c r="E6" s="16">
        <v>272</v>
      </c>
      <c r="F6" s="22">
        <f>E6-E3</f>
        <v>135</v>
      </c>
      <c r="G6" s="15"/>
      <c r="H6" s="15">
        <f>IF(G6="End",D6*$G$4,IF(G6="Tough",D6*$G$3,D6*$G$2))</f>
        <v>83.2</v>
      </c>
      <c r="I6" s="19">
        <f>H6/60/24</f>
        <v>5.7777777777777782E-2</v>
      </c>
      <c r="J6" s="18">
        <f>J4+I6</f>
        <v>0.64111111111111119</v>
      </c>
      <c r="M6" s="30">
        <f>B6</f>
        <v>1</v>
      </c>
      <c r="N6" s="31">
        <f>C6</f>
        <v>10.4</v>
      </c>
      <c r="O6" s="31">
        <f>D6</f>
        <v>10.4</v>
      </c>
      <c r="P6" s="32">
        <f>I6</f>
        <v>5.7777777777777782E-2</v>
      </c>
      <c r="Q6" s="32">
        <f>P6</f>
        <v>5.7777777777777782E-2</v>
      </c>
      <c r="R6" s="32">
        <f>J6</f>
        <v>0.64111111111111119</v>
      </c>
      <c r="S6" s="32" t="s">
        <v>83</v>
      </c>
    </row>
    <row r="7" spans="2:19" x14ac:dyDescent="0.35">
      <c r="B7" s="14">
        <f>B6+1</f>
        <v>2</v>
      </c>
      <c r="C7" s="15">
        <v>21.3</v>
      </c>
      <c r="D7" s="15">
        <f>C7-C6</f>
        <v>10.9</v>
      </c>
      <c r="E7" s="16">
        <v>447</v>
      </c>
      <c r="F7" s="22">
        <f>E7-E6</f>
        <v>175</v>
      </c>
      <c r="G7" s="15"/>
      <c r="H7" s="15">
        <f t="shared" ref="H7:H22" si="0">IF(G7="End",D7*$G$4,IF(G7="Tough",D7*$G$3,D7*$G$2))</f>
        <v>87.2</v>
      </c>
      <c r="I7" s="19">
        <f t="shared" ref="I7:I23" si="1">H7/60/24</f>
        <v>6.0555555555555557E-2</v>
      </c>
      <c r="J7" s="18">
        <f>J6+I7+TIME(0,15,0)</f>
        <v>0.7120833333333334</v>
      </c>
      <c r="M7" s="27">
        <f t="shared" ref="M7:M23" si="2">B7</f>
        <v>2</v>
      </c>
      <c r="N7" s="28">
        <f t="shared" ref="N7:N23" si="3">C7</f>
        <v>21.3</v>
      </c>
      <c r="O7" s="28">
        <f t="shared" ref="O7:O23" si="4">D7</f>
        <v>10.9</v>
      </c>
      <c r="P7" s="29">
        <f t="shared" ref="P7:P23" si="5">I7</f>
        <v>6.0555555555555557E-2</v>
      </c>
      <c r="Q7" s="29">
        <f>Q6+P7</f>
        <v>0.11833333333333335</v>
      </c>
      <c r="R7" s="29">
        <f t="shared" ref="R7:R23" si="6">J7</f>
        <v>0.7120833333333334</v>
      </c>
      <c r="S7" s="29"/>
    </row>
    <row r="8" spans="2:19" x14ac:dyDescent="0.35">
      <c r="B8" s="14">
        <f t="shared" ref="B8:B21" si="7">B7+1</f>
        <v>3</v>
      </c>
      <c r="C8" s="15">
        <v>30.3</v>
      </c>
      <c r="D8" s="15">
        <f t="shared" ref="D8:D23" si="8">C8-C7</f>
        <v>9</v>
      </c>
      <c r="E8" s="16">
        <v>730</v>
      </c>
      <c r="F8" s="22">
        <f t="shared" ref="F8:F23" si="9">E8-E7</f>
        <v>283</v>
      </c>
      <c r="G8" s="15" t="s">
        <v>73</v>
      </c>
      <c r="H8" s="15">
        <f t="shared" si="0"/>
        <v>108</v>
      </c>
      <c r="I8" s="19">
        <f t="shared" si="1"/>
        <v>7.4999999999999997E-2</v>
      </c>
      <c r="J8" s="18">
        <f t="shared" ref="J8:J23" si="10">J7+I8+TIME(0,15,0)</f>
        <v>0.79749999999999999</v>
      </c>
      <c r="M8" s="27">
        <f t="shared" si="2"/>
        <v>3</v>
      </c>
      <c r="N8" s="28">
        <f t="shared" si="3"/>
        <v>30.3</v>
      </c>
      <c r="O8" s="28">
        <f t="shared" si="4"/>
        <v>9</v>
      </c>
      <c r="P8" s="29">
        <f t="shared" si="5"/>
        <v>7.4999999999999997E-2</v>
      </c>
      <c r="Q8" s="29">
        <f t="shared" ref="Q8:Q20" si="11">Q7+P8</f>
        <v>0.19333333333333336</v>
      </c>
      <c r="R8" s="29">
        <f t="shared" si="6"/>
        <v>0.79749999999999999</v>
      </c>
      <c r="S8" s="29"/>
    </row>
    <row r="9" spans="2:19" x14ac:dyDescent="0.35">
      <c r="B9" s="14">
        <f t="shared" si="7"/>
        <v>4</v>
      </c>
      <c r="C9" s="15">
        <v>38.4</v>
      </c>
      <c r="D9" s="15">
        <f t="shared" si="8"/>
        <v>8.0999999999999979</v>
      </c>
      <c r="E9" s="16">
        <v>600</v>
      </c>
      <c r="F9" s="22">
        <f t="shared" si="9"/>
        <v>-130</v>
      </c>
      <c r="G9" s="15"/>
      <c r="H9" s="15">
        <f t="shared" si="0"/>
        <v>64.799999999999983</v>
      </c>
      <c r="I9" s="19">
        <f t="shared" si="1"/>
        <v>4.4999999999999984E-2</v>
      </c>
      <c r="J9" s="18">
        <f t="shared" si="10"/>
        <v>0.85291666666666666</v>
      </c>
      <c r="M9" s="27">
        <f t="shared" si="2"/>
        <v>4</v>
      </c>
      <c r="N9" s="28">
        <f t="shared" si="3"/>
        <v>38.4</v>
      </c>
      <c r="O9" s="28">
        <f t="shared" si="4"/>
        <v>8.0999999999999979</v>
      </c>
      <c r="P9" s="29">
        <f t="shared" si="5"/>
        <v>4.4999999999999984E-2</v>
      </c>
      <c r="Q9" s="29">
        <f t="shared" si="11"/>
        <v>0.23833333333333334</v>
      </c>
      <c r="R9" s="29">
        <f t="shared" si="6"/>
        <v>0.85291666666666666</v>
      </c>
      <c r="S9" s="29"/>
    </row>
    <row r="10" spans="2:19" x14ac:dyDescent="0.35">
      <c r="B10" s="14">
        <f t="shared" si="7"/>
        <v>5</v>
      </c>
      <c r="C10" s="15">
        <v>42.9</v>
      </c>
      <c r="D10" s="15">
        <f t="shared" si="8"/>
        <v>4.5</v>
      </c>
      <c r="E10" s="16">
        <v>300</v>
      </c>
      <c r="F10" s="22">
        <f t="shared" si="9"/>
        <v>-300</v>
      </c>
      <c r="G10" s="15"/>
      <c r="H10" s="15">
        <f t="shared" si="0"/>
        <v>36</v>
      </c>
      <c r="I10" s="19">
        <f t="shared" si="1"/>
        <v>2.4999999999999998E-2</v>
      </c>
      <c r="J10" s="18">
        <f t="shared" si="10"/>
        <v>0.88833333333333331</v>
      </c>
      <c r="M10" s="27">
        <f t="shared" si="2"/>
        <v>5</v>
      </c>
      <c r="N10" s="28">
        <f t="shared" si="3"/>
        <v>42.9</v>
      </c>
      <c r="O10" s="28">
        <f t="shared" si="4"/>
        <v>4.5</v>
      </c>
      <c r="P10" s="29">
        <f t="shared" si="5"/>
        <v>2.4999999999999998E-2</v>
      </c>
      <c r="Q10" s="29">
        <f t="shared" si="11"/>
        <v>0.26333333333333336</v>
      </c>
      <c r="R10" s="29">
        <f t="shared" si="6"/>
        <v>0.88833333333333331</v>
      </c>
      <c r="S10" s="29"/>
    </row>
    <row r="11" spans="2:19" x14ac:dyDescent="0.35">
      <c r="B11" s="14">
        <f t="shared" si="7"/>
        <v>6</v>
      </c>
      <c r="C11" s="15">
        <v>52.8</v>
      </c>
      <c r="D11" s="15">
        <f t="shared" si="8"/>
        <v>9.8999999999999986</v>
      </c>
      <c r="E11" s="16">
        <v>320</v>
      </c>
      <c r="F11" s="17">
        <f t="shared" si="9"/>
        <v>20</v>
      </c>
      <c r="G11" s="15" t="s">
        <v>73</v>
      </c>
      <c r="H11" s="15">
        <f t="shared" si="0"/>
        <v>118.79999999999998</v>
      </c>
      <c r="I11" s="19">
        <f t="shared" si="1"/>
        <v>8.249999999999999E-2</v>
      </c>
      <c r="J11" s="18">
        <f t="shared" si="10"/>
        <v>0.98124999999999996</v>
      </c>
      <c r="M11" s="27">
        <f t="shared" si="2"/>
        <v>6</v>
      </c>
      <c r="N11" s="28">
        <f t="shared" si="3"/>
        <v>52.8</v>
      </c>
      <c r="O11" s="28">
        <f t="shared" si="4"/>
        <v>9.8999999999999986</v>
      </c>
      <c r="P11" s="29">
        <f t="shared" si="5"/>
        <v>8.249999999999999E-2</v>
      </c>
      <c r="Q11" s="29">
        <f t="shared" si="11"/>
        <v>0.34583333333333333</v>
      </c>
      <c r="R11" s="29">
        <f t="shared" si="6"/>
        <v>0.98124999999999996</v>
      </c>
      <c r="S11" s="29"/>
    </row>
    <row r="12" spans="2:19" x14ac:dyDescent="0.35">
      <c r="B12" s="14">
        <f t="shared" si="7"/>
        <v>7</v>
      </c>
      <c r="C12" s="15">
        <v>59.1</v>
      </c>
      <c r="D12" s="15">
        <f t="shared" si="8"/>
        <v>6.3000000000000043</v>
      </c>
      <c r="E12" s="16">
        <v>340</v>
      </c>
      <c r="F12" s="17">
        <f t="shared" si="9"/>
        <v>20</v>
      </c>
      <c r="G12" s="15" t="s">
        <v>73</v>
      </c>
      <c r="H12" s="15">
        <f t="shared" si="0"/>
        <v>75.600000000000051</v>
      </c>
      <c r="I12" s="19">
        <f t="shared" si="1"/>
        <v>5.250000000000004E-2</v>
      </c>
      <c r="J12" s="18">
        <f t="shared" si="10"/>
        <v>1.0441666666666667</v>
      </c>
      <c r="M12" s="30">
        <f t="shared" si="2"/>
        <v>7</v>
      </c>
      <c r="N12" s="31">
        <f t="shared" si="3"/>
        <v>59.1</v>
      </c>
      <c r="O12" s="31">
        <f t="shared" si="4"/>
        <v>6.3000000000000043</v>
      </c>
      <c r="P12" s="32">
        <f t="shared" si="5"/>
        <v>5.250000000000004E-2</v>
      </c>
      <c r="Q12" s="32">
        <f t="shared" si="11"/>
        <v>0.39833333333333337</v>
      </c>
      <c r="R12" s="32">
        <f t="shared" si="6"/>
        <v>1.0441666666666667</v>
      </c>
      <c r="S12" s="32" t="s">
        <v>81</v>
      </c>
    </row>
    <row r="13" spans="2:19" x14ac:dyDescent="0.35">
      <c r="B13" s="14">
        <f t="shared" si="7"/>
        <v>8</v>
      </c>
      <c r="C13" s="15">
        <v>70.7</v>
      </c>
      <c r="D13" s="15">
        <f t="shared" si="8"/>
        <v>11.600000000000001</v>
      </c>
      <c r="E13" s="16">
        <v>250</v>
      </c>
      <c r="F13" s="17">
        <f t="shared" si="9"/>
        <v>-90</v>
      </c>
      <c r="G13" s="15"/>
      <c r="H13" s="15">
        <f t="shared" si="0"/>
        <v>92.800000000000011</v>
      </c>
      <c r="I13" s="19">
        <f t="shared" si="1"/>
        <v>6.4444444444444457E-2</v>
      </c>
      <c r="J13" s="18">
        <f t="shared" si="10"/>
        <v>1.119027777777778</v>
      </c>
      <c r="M13" s="27">
        <f t="shared" si="2"/>
        <v>8</v>
      </c>
      <c r="N13" s="28">
        <f t="shared" si="3"/>
        <v>70.7</v>
      </c>
      <c r="O13" s="28">
        <f t="shared" si="4"/>
        <v>11.600000000000001</v>
      </c>
      <c r="P13" s="29">
        <f t="shared" si="5"/>
        <v>6.4444444444444457E-2</v>
      </c>
      <c r="Q13" s="29">
        <f t="shared" si="11"/>
        <v>0.46277777777777784</v>
      </c>
      <c r="R13" s="29">
        <f t="shared" si="6"/>
        <v>1.119027777777778</v>
      </c>
      <c r="S13" s="29"/>
    </row>
    <row r="14" spans="2:19" x14ac:dyDescent="0.35">
      <c r="B14" s="14">
        <f t="shared" si="7"/>
        <v>9</v>
      </c>
      <c r="C14" s="15">
        <v>81.7</v>
      </c>
      <c r="D14" s="15">
        <f t="shared" si="8"/>
        <v>11</v>
      </c>
      <c r="E14" s="16">
        <v>176</v>
      </c>
      <c r="F14" s="17">
        <f t="shared" si="9"/>
        <v>-74</v>
      </c>
      <c r="G14" s="15"/>
      <c r="H14" s="15">
        <f t="shared" si="0"/>
        <v>88</v>
      </c>
      <c r="I14" s="19">
        <f t="shared" si="1"/>
        <v>6.1111111111111109E-2</v>
      </c>
      <c r="J14" s="18">
        <f t="shared" si="10"/>
        <v>1.1905555555555558</v>
      </c>
      <c r="M14" s="27">
        <f t="shared" si="2"/>
        <v>9</v>
      </c>
      <c r="N14" s="28">
        <f t="shared" si="3"/>
        <v>81.7</v>
      </c>
      <c r="O14" s="28">
        <f t="shared" si="4"/>
        <v>11</v>
      </c>
      <c r="P14" s="29">
        <f t="shared" si="5"/>
        <v>6.1111111111111109E-2</v>
      </c>
      <c r="Q14" s="29">
        <f t="shared" si="11"/>
        <v>0.52388888888888896</v>
      </c>
      <c r="R14" s="29">
        <f t="shared" si="6"/>
        <v>1.1905555555555558</v>
      </c>
      <c r="S14" s="29"/>
    </row>
    <row r="15" spans="2:19" x14ac:dyDescent="0.35">
      <c r="B15" s="14">
        <f t="shared" si="7"/>
        <v>10</v>
      </c>
      <c r="C15" s="15">
        <v>86.7</v>
      </c>
      <c r="D15" s="15">
        <f t="shared" si="8"/>
        <v>5</v>
      </c>
      <c r="E15" s="16">
        <v>227</v>
      </c>
      <c r="F15" s="17">
        <f t="shared" si="9"/>
        <v>51</v>
      </c>
      <c r="G15" s="15"/>
      <c r="H15" s="15">
        <f t="shared" si="0"/>
        <v>40</v>
      </c>
      <c r="I15" s="19">
        <f t="shared" si="1"/>
        <v>2.7777777777777776E-2</v>
      </c>
      <c r="J15" s="18">
        <f t="shared" si="10"/>
        <v>1.2287500000000002</v>
      </c>
      <c r="M15" s="27">
        <f t="shared" si="2"/>
        <v>10</v>
      </c>
      <c r="N15" s="28">
        <f t="shared" si="3"/>
        <v>86.7</v>
      </c>
      <c r="O15" s="28">
        <f t="shared" si="4"/>
        <v>5</v>
      </c>
      <c r="P15" s="29">
        <f t="shared" si="5"/>
        <v>2.7777777777777776E-2</v>
      </c>
      <c r="Q15" s="29">
        <f t="shared" si="11"/>
        <v>0.55166666666666675</v>
      </c>
      <c r="R15" s="29">
        <f t="shared" si="6"/>
        <v>1.2287500000000002</v>
      </c>
      <c r="S15" s="29"/>
    </row>
    <row r="16" spans="2:19" x14ac:dyDescent="0.35">
      <c r="B16" s="20">
        <f t="shared" si="7"/>
        <v>11</v>
      </c>
      <c r="C16" s="21">
        <v>96.2</v>
      </c>
      <c r="D16" s="21">
        <f t="shared" si="8"/>
        <v>9.5</v>
      </c>
      <c r="E16" s="22">
        <v>413</v>
      </c>
      <c r="F16" s="22">
        <f t="shared" si="9"/>
        <v>186</v>
      </c>
      <c r="G16" s="21" t="s">
        <v>73</v>
      </c>
      <c r="H16" s="21">
        <f t="shared" si="0"/>
        <v>114</v>
      </c>
      <c r="I16" s="23">
        <f t="shared" si="1"/>
        <v>7.9166666666666663E-2</v>
      </c>
      <c r="J16" s="24">
        <f t="shared" si="10"/>
        <v>1.3183333333333336</v>
      </c>
      <c r="K16" s="25" t="s">
        <v>67</v>
      </c>
      <c r="M16" s="33">
        <f t="shared" si="2"/>
        <v>11</v>
      </c>
      <c r="N16" s="34">
        <f t="shared" si="3"/>
        <v>96.2</v>
      </c>
      <c r="O16" s="34">
        <f t="shared" si="4"/>
        <v>9.5</v>
      </c>
      <c r="P16" s="35">
        <f t="shared" si="5"/>
        <v>7.9166666666666663E-2</v>
      </c>
      <c r="Q16" s="35">
        <f t="shared" si="11"/>
        <v>0.63083333333333336</v>
      </c>
      <c r="R16" s="35">
        <f t="shared" si="6"/>
        <v>1.3183333333333336</v>
      </c>
      <c r="S16" s="35">
        <v>0.5</v>
      </c>
    </row>
    <row r="17" spans="2:19" x14ac:dyDescent="0.35">
      <c r="B17" s="14">
        <f t="shared" si="7"/>
        <v>12</v>
      </c>
      <c r="C17" s="15">
        <v>104.1</v>
      </c>
      <c r="D17" s="15">
        <f t="shared" si="8"/>
        <v>7.8999999999999915</v>
      </c>
      <c r="E17" s="16">
        <v>214</v>
      </c>
      <c r="F17" s="22">
        <f t="shared" si="9"/>
        <v>-199</v>
      </c>
      <c r="G17" s="15" t="s">
        <v>73</v>
      </c>
      <c r="H17" s="15">
        <f t="shared" si="0"/>
        <v>94.799999999999898</v>
      </c>
      <c r="I17" s="19">
        <f t="shared" si="1"/>
        <v>6.5833333333333258E-2</v>
      </c>
      <c r="J17" s="18">
        <f t="shared" si="10"/>
        <v>1.3945833333333335</v>
      </c>
      <c r="M17" s="27">
        <f t="shared" si="2"/>
        <v>12</v>
      </c>
      <c r="N17" s="28">
        <f t="shared" si="3"/>
        <v>104.1</v>
      </c>
      <c r="O17" s="28">
        <f t="shared" si="4"/>
        <v>7.8999999999999915</v>
      </c>
      <c r="P17" s="29">
        <f t="shared" si="5"/>
        <v>6.5833333333333258E-2</v>
      </c>
      <c r="Q17" s="29">
        <f t="shared" si="11"/>
        <v>0.69666666666666666</v>
      </c>
      <c r="R17" s="29">
        <f t="shared" si="6"/>
        <v>1.3945833333333335</v>
      </c>
      <c r="S17" s="29"/>
    </row>
    <row r="18" spans="2:19" x14ac:dyDescent="0.35">
      <c r="B18" s="14">
        <f t="shared" si="7"/>
        <v>13</v>
      </c>
      <c r="C18" s="15">
        <v>111.3</v>
      </c>
      <c r="D18" s="15">
        <f t="shared" si="8"/>
        <v>7.2000000000000028</v>
      </c>
      <c r="E18" s="16">
        <v>390</v>
      </c>
      <c r="F18" s="22">
        <f t="shared" si="9"/>
        <v>176</v>
      </c>
      <c r="G18" s="15" t="s">
        <v>75</v>
      </c>
      <c r="H18" s="15">
        <f t="shared" si="0"/>
        <v>108.00000000000004</v>
      </c>
      <c r="I18" s="19">
        <f t="shared" si="1"/>
        <v>7.5000000000000025E-2</v>
      </c>
      <c r="J18" s="18">
        <f t="shared" si="10"/>
        <v>1.4800000000000002</v>
      </c>
      <c r="M18" s="27">
        <f t="shared" si="2"/>
        <v>13</v>
      </c>
      <c r="N18" s="28">
        <f t="shared" si="3"/>
        <v>111.3</v>
      </c>
      <c r="O18" s="28">
        <f t="shared" si="4"/>
        <v>7.2000000000000028</v>
      </c>
      <c r="P18" s="29">
        <f t="shared" si="5"/>
        <v>7.5000000000000025E-2</v>
      </c>
      <c r="Q18" s="29">
        <f t="shared" si="11"/>
        <v>0.77166666666666672</v>
      </c>
      <c r="R18" s="29">
        <f t="shared" si="6"/>
        <v>1.4800000000000002</v>
      </c>
      <c r="S18" s="29"/>
    </row>
    <row r="19" spans="2:19" x14ac:dyDescent="0.35">
      <c r="B19" s="20">
        <f t="shared" si="7"/>
        <v>14</v>
      </c>
      <c r="C19" s="21">
        <v>128.19999999999999</v>
      </c>
      <c r="D19" s="21">
        <f t="shared" si="8"/>
        <v>16.899999999999991</v>
      </c>
      <c r="E19" s="22">
        <v>750</v>
      </c>
      <c r="F19" s="22">
        <f t="shared" si="9"/>
        <v>360</v>
      </c>
      <c r="G19" s="21" t="s">
        <v>75</v>
      </c>
      <c r="H19" s="21">
        <f t="shared" si="0"/>
        <v>253.49999999999989</v>
      </c>
      <c r="I19" s="23">
        <f t="shared" si="1"/>
        <v>0.17604166666666657</v>
      </c>
      <c r="J19" s="24">
        <f t="shared" si="10"/>
        <v>1.6664583333333336</v>
      </c>
      <c r="K19" s="25" t="s">
        <v>68</v>
      </c>
      <c r="M19" s="33">
        <f t="shared" si="2"/>
        <v>14</v>
      </c>
      <c r="N19" s="34">
        <f t="shared" si="3"/>
        <v>128.19999999999999</v>
      </c>
      <c r="O19" s="34">
        <f t="shared" si="4"/>
        <v>16.899999999999991</v>
      </c>
      <c r="P19" s="35">
        <f t="shared" si="5"/>
        <v>0.17604166666666657</v>
      </c>
      <c r="Q19" s="35">
        <f t="shared" si="11"/>
        <v>0.94770833333333326</v>
      </c>
      <c r="R19" s="35">
        <f t="shared" si="6"/>
        <v>1.6664583333333336</v>
      </c>
      <c r="S19" s="35">
        <v>0.79166666666666663</v>
      </c>
    </row>
    <row r="20" spans="2:19" x14ac:dyDescent="0.35">
      <c r="B20" s="14">
        <f t="shared" si="7"/>
        <v>15</v>
      </c>
      <c r="C20" s="15">
        <v>132.30000000000001</v>
      </c>
      <c r="D20" s="15">
        <f t="shared" si="8"/>
        <v>4.1000000000000227</v>
      </c>
      <c r="E20" s="16">
        <v>700</v>
      </c>
      <c r="F20" s="17">
        <f t="shared" si="9"/>
        <v>-50</v>
      </c>
      <c r="G20" s="15" t="s">
        <v>75</v>
      </c>
      <c r="H20" s="15">
        <f t="shared" si="0"/>
        <v>61.500000000000341</v>
      </c>
      <c r="I20" s="19">
        <f t="shared" si="1"/>
        <v>4.270833333333357E-2</v>
      </c>
      <c r="J20" s="18">
        <f t="shared" si="10"/>
        <v>1.7195833333333339</v>
      </c>
      <c r="M20" s="27">
        <f t="shared" si="2"/>
        <v>15</v>
      </c>
      <c r="N20" s="28">
        <f t="shared" si="3"/>
        <v>132.30000000000001</v>
      </c>
      <c r="O20" s="28">
        <f t="shared" si="4"/>
        <v>4.1000000000000227</v>
      </c>
      <c r="P20" s="29">
        <f t="shared" si="5"/>
        <v>4.270833333333357E-2</v>
      </c>
      <c r="Q20" s="29">
        <f t="shared" si="11"/>
        <v>0.99041666666666683</v>
      </c>
      <c r="R20" s="29">
        <f t="shared" si="6"/>
        <v>1.7195833333333339</v>
      </c>
      <c r="S20" s="29"/>
    </row>
    <row r="21" spans="2:19" x14ac:dyDescent="0.35">
      <c r="B21" s="14">
        <f t="shared" si="7"/>
        <v>16</v>
      </c>
      <c r="C21" s="15">
        <v>140.1</v>
      </c>
      <c r="D21" s="15">
        <f t="shared" si="8"/>
        <v>7.7999999999999829</v>
      </c>
      <c r="E21" s="16">
        <v>425</v>
      </c>
      <c r="F21" s="22">
        <f t="shared" si="9"/>
        <v>-275</v>
      </c>
      <c r="G21" s="15" t="s">
        <v>73</v>
      </c>
      <c r="H21" s="15">
        <f t="shared" si="0"/>
        <v>93.599999999999795</v>
      </c>
      <c r="I21" s="19">
        <f t="shared" si="1"/>
        <v>6.499999999999985E-2</v>
      </c>
      <c r="J21" s="18">
        <f t="shared" si="10"/>
        <v>1.7950000000000006</v>
      </c>
      <c r="M21" s="27">
        <f t="shared" si="2"/>
        <v>16</v>
      </c>
      <c r="N21" s="28">
        <f t="shared" si="3"/>
        <v>140.1</v>
      </c>
      <c r="O21" s="28">
        <f t="shared" si="4"/>
        <v>7.7999999999999829</v>
      </c>
      <c r="P21" s="29">
        <f t="shared" si="5"/>
        <v>6.499999999999985E-2</v>
      </c>
      <c r="Q21" s="38">
        <f>Q20+P21</f>
        <v>1.0554166666666667</v>
      </c>
      <c r="R21" s="29">
        <f t="shared" si="6"/>
        <v>1.7950000000000006</v>
      </c>
      <c r="S21" s="29"/>
    </row>
    <row r="22" spans="2:19" x14ac:dyDescent="0.35">
      <c r="B22" s="14">
        <v>17</v>
      </c>
      <c r="C22" s="15">
        <v>149.19999999999999</v>
      </c>
      <c r="D22" s="15">
        <f t="shared" si="8"/>
        <v>9.0999999999999943</v>
      </c>
      <c r="E22" s="16">
        <v>550</v>
      </c>
      <c r="F22" s="22">
        <f t="shared" si="9"/>
        <v>125</v>
      </c>
      <c r="G22" s="15" t="s">
        <v>75</v>
      </c>
      <c r="H22" s="15">
        <f t="shared" si="0"/>
        <v>136.49999999999991</v>
      </c>
      <c r="I22" s="19">
        <f t="shared" si="1"/>
        <v>9.4791666666666607E-2</v>
      </c>
      <c r="J22" s="18">
        <f t="shared" si="10"/>
        <v>1.9002083333333339</v>
      </c>
      <c r="M22" s="27">
        <f t="shared" si="2"/>
        <v>17</v>
      </c>
      <c r="N22" s="28">
        <f t="shared" si="3"/>
        <v>149.19999999999999</v>
      </c>
      <c r="O22" s="28">
        <f t="shared" si="4"/>
        <v>9.0999999999999943</v>
      </c>
      <c r="P22" s="29">
        <f t="shared" si="5"/>
        <v>9.4791666666666607E-2</v>
      </c>
      <c r="Q22" s="38">
        <f>Q21+P22</f>
        <v>1.1502083333333333</v>
      </c>
      <c r="R22" s="29">
        <f t="shared" si="6"/>
        <v>1.9002083333333339</v>
      </c>
      <c r="S22" s="29"/>
    </row>
    <row r="23" spans="2:19" x14ac:dyDescent="0.35">
      <c r="B23" s="14" t="s">
        <v>65</v>
      </c>
      <c r="C23" s="15">
        <v>163</v>
      </c>
      <c r="D23" s="15">
        <f t="shared" si="8"/>
        <v>13.800000000000011</v>
      </c>
      <c r="E23" s="16">
        <v>590</v>
      </c>
      <c r="F23" s="17">
        <f t="shared" si="9"/>
        <v>40</v>
      </c>
      <c r="G23" s="15" t="s">
        <v>75</v>
      </c>
      <c r="H23" s="15">
        <f>IF(G23="End",D23*$G$4,IF(G23="Tough",D23*$G$3,D23*$G$2))</f>
        <v>207.00000000000017</v>
      </c>
      <c r="I23" s="19">
        <f t="shared" si="1"/>
        <v>0.14375000000000013</v>
      </c>
      <c r="J23" s="18">
        <f t="shared" si="10"/>
        <v>2.0543750000000007</v>
      </c>
      <c r="M23" s="30" t="str">
        <f t="shared" si="2"/>
        <v>Finish</v>
      </c>
      <c r="N23" s="31">
        <f t="shared" si="3"/>
        <v>163</v>
      </c>
      <c r="O23" s="31">
        <f t="shared" si="4"/>
        <v>13.800000000000011</v>
      </c>
      <c r="P23" s="32">
        <f t="shared" si="5"/>
        <v>0.14375000000000013</v>
      </c>
      <c r="Q23" s="38">
        <f>Q22+P23</f>
        <v>1.2939583333333333</v>
      </c>
      <c r="R23" s="32">
        <f t="shared" si="6"/>
        <v>2.0543750000000007</v>
      </c>
      <c r="S23" s="32" t="s">
        <v>82</v>
      </c>
    </row>
    <row r="24" spans="2:19" x14ac:dyDescent="0.35">
      <c r="F2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Packing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Alun Darwood</cp:lastModifiedBy>
  <cp:lastPrinted>2018-02-27T08:43:44Z</cp:lastPrinted>
  <dcterms:created xsi:type="dcterms:W3CDTF">2016-11-06T11:37:19Z</dcterms:created>
  <dcterms:modified xsi:type="dcterms:W3CDTF">2018-04-10T08:22:15Z</dcterms:modified>
</cp:coreProperties>
</file>